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80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85" i="1"/>
  <c r="F85"/>
  <c r="H69"/>
  <c r="H40"/>
  <c r="D64"/>
  <c r="H64"/>
  <c r="D62"/>
  <c r="D33"/>
  <c r="D85" s="1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5"/>
  <c r="H66"/>
  <c r="H67"/>
  <c r="H68"/>
  <c r="H70"/>
  <c r="H71"/>
  <c r="H72"/>
  <c r="H73"/>
  <c r="H74"/>
  <c r="H75"/>
  <c r="H76"/>
  <c r="H77"/>
  <c r="H78"/>
  <c r="H79"/>
  <c r="H80"/>
  <c r="H81"/>
  <c r="H82"/>
  <c r="H83"/>
  <c r="H84"/>
  <c r="H20"/>
  <c r="H21"/>
  <c r="H22"/>
  <c r="H23"/>
  <c r="H24"/>
  <c r="H25"/>
  <c r="H26"/>
  <c r="H27"/>
  <c r="H28"/>
  <c r="H29"/>
  <c r="H30"/>
  <c r="H31"/>
  <c r="H32"/>
  <c r="H33"/>
  <c r="H34"/>
  <c r="H35"/>
  <c r="H19"/>
  <c r="H85" s="1"/>
  <c r="F86"/>
  <c r="F87"/>
  <c r="F89"/>
  <c r="E86"/>
  <c r="E87"/>
  <c r="E88"/>
  <c r="F90"/>
  <c r="F91"/>
  <c r="E89"/>
  <c r="F92"/>
  <c r="F93"/>
  <c r="E90"/>
  <c r="E91"/>
  <c r="E92"/>
  <c r="E93"/>
  <c r="D86" l="1"/>
  <c r="H86" s="1"/>
  <c r="D87"/>
  <c r="D88" l="1"/>
  <c r="H88" s="1"/>
  <c r="H87"/>
  <c r="D89"/>
  <c r="D90" l="1"/>
  <c r="H90" s="1"/>
  <c r="D91"/>
  <c r="H89"/>
  <c r="D92" l="1"/>
  <c r="H92" s="1"/>
  <c r="D93"/>
  <c r="H93" s="1"/>
  <c r="G12" s="1"/>
  <c r="H91"/>
</calcChain>
</file>

<file path=xl/sharedStrings.xml><?xml version="1.0" encoding="utf-8"?>
<sst xmlns="http://schemas.openxmlformats.org/spreadsheetml/2006/main" count="172" uniqueCount="170">
  <si>
    <t>ЛСР 2-1-1</t>
  </si>
  <si>
    <t>Земляные работы</t>
  </si>
  <si>
    <t>ЛСР 2-1-2</t>
  </si>
  <si>
    <t>Испытание свай статической нагрузкой</t>
  </si>
  <si>
    <t>ЛСР 2-1-3</t>
  </si>
  <si>
    <t>Свайное основание</t>
  </si>
  <si>
    <t>ЛСР 2-1-5</t>
  </si>
  <si>
    <t>Устройство ростверков</t>
  </si>
  <si>
    <t>ЛСР 2-1-7</t>
  </si>
  <si>
    <t>Конструкции нулевой цикл</t>
  </si>
  <si>
    <t>ЛСР 2-1-9</t>
  </si>
  <si>
    <t>Конструкции надземной части</t>
  </si>
  <si>
    <t>ЛСР 2-1-10</t>
  </si>
  <si>
    <t>Конструкции сцены и трибуны</t>
  </si>
  <si>
    <t>ЛСР 2-1-14</t>
  </si>
  <si>
    <t>Металлоконструкции</t>
  </si>
  <si>
    <t>ЛСР 2-1-15</t>
  </si>
  <si>
    <t>Шахта лифта</t>
  </si>
  <si>
    <t>ЛСР 2-1-18</t>
  </si>
  <si>
    <t>Устройство кровли</t>
  </si>
  <si>
    <t>ЛСР 2-1-20</t>
  </si>
  <si>
    <t>Устройство фасада</t>
  </si>
  <si>
    <t>ЛСР 2-1-21</t>
  </si>
  <si>
    <t>Декоративными фасадные панели из перфорированной стали</t>
  </si>
  <si>
    <t>ЛСР 2-1-22</t>
  </si>
  <si>
    <t>Стены, перегородки, двери, окна</t>
  </si>
  <si>
    <t>ЛСР 2-1-24</t>
  </si>
  <si>
    <t>Отделочные работы</t>
  </si>
  <si>
    <t>ЛСР 2-1-26</t>
  </si>
  <si>
    <t>Кресла зрительного зала, мебель</t>
  </si>
  <si>
    <t>ЛСР 2-1-28</t>
  </si>
  <si>
    <t>Отмостка</t>
  </si>
  <si>
    <t>ЛСР 2-1-30</t>
  </si>
  <si>
    <t>Монтаж лифтового оборудования и выравнивающей платформы.</t>
  </si>
  <si>
    <t>ЛСР 2-1-37</t>
  </si>
  <si>
    <t xml:space="preserve">Театральная технология </t>
  </si>
  <si>
    <t>ЛСР 2-1-38</t>
  </si>
  <si>
    <t xml:space="preserve">Механическое оборудование </t>
  </si>
  <si>
    <t>ЛСР 2-1-39</t>
  </si>
  <si>
    <t>Электропривод</t>
  </si>
  <si>
    <t>ЛСР 2-1-40</t>
  </si>
  <si>
    <t>Электрическое освещение сцены</t>
  </si>
  <si>
    <t>ЛСР 2-1-41</t>
  </si>
  <si>
    <t>Электроакустика</t>
  </si>
  <si>
    <t>ЛСР 2-1-42</t>
  </si>
  <si>
    <t>Режиссерская связь</t>
  </si>
  <si>
    <t>ЛСР 2-1-43</t>
  </si>
  <si>
    <t>Видеопоказ</t>
  </si>
  <si>
    <t>ЛСР 2-1-44</t>
  </si>
  <si>
    <t>Синхроперевод</t>
  </si>
  <si>
    <t>ЛСР 2-1-45</t>
  </si>
  <si>
    <t>Технологическое телевидение</t>
  </si>
  <si>
    <t>ЛСР 2-1-46</t>
  </si>
  <si>
    <t>Механическое оборудование</t>
  </si>
  <si>
    <t>ЛСР 2-1-47</t>
  </si>
  <si>
    <t>Постановочное освещение</t>
  </si>
  <si>
    <t>ЛСР 2-1-48</t>
  </si>
  <si>
    <t>Электроакустика многофункционального зала</t>
  </si>
  <si>
    <t>ЛСР 2-1-49</t>
  </si>
  <si>
    <t>Электроакустика зала в осях 14'-16'</t>
  </si>
  <si>
    <t>ЛСР 2-1-50</t>
  </si>
  <si>
    <t>Кинопоказ</t>
  </si>
  <si>
    <t>ЛСР 2-1-51</t>
  </si>
  <si>
    <t>Видеопоказ зала в осях 14'-16'</t>
  </si>
  <si>
    <t>ЛСР 2-1-52</t>
  </si>
  <si>
    <t>Видеопоказ зала в осях 16'-3'</t>
  </si>
  <si>
    <t>ЛСР 2-1-53</t>
  </si>
  <si>
    <t>Видеопоказ зала в осях 13'-13' 14'</t>
  </si>
  <si>
    <t>ЛСР 2-1-54</t>
  </si>
  <si>
    <t>Видеопоказ зала в осях 11' 12'-12'</t>
  </si>
  <si>
    <t>ЛСР 2-1-55</t>
  </si>
  <si>
    <t>Видеопоказ зала в осях 12'-12' 13'</t>
  </si>
  <si>
    <t>ЛСР 2-1-56</t>
  </si>
  <si>
    <t>Видеопоказ зала в осях 12' 13'-13'</t>
  </si>
  <si>
    <t>ЛСР 2-1-57</t>
  </si>
  <si>
    <t>Конференцсвязь зала в осях 16'-3'</t>
  </si>
  <si>
    <t>ЛСР 2-1-58</t>
  </si>
  <si>
    <t>Конференцсвязь зала в осях 13'-13' 14'</t>
  </si>
  <si>
    <t>ЛСР 2-1-59</t>
  </si>
  <si>
    <t>Конференцсвязь зала в осях 11' 12'-12'</t>
  </si>
  <si>
    <t>ЛСР 2-1-60</t>
  </si>
  <si>
    <t>Конференцсвязь зала в осях 12'-13'</t>
  </si>
  <si>
    <t>ЛСР 2-1-61</t>
  </si>
  <si>
    <t>Синхроперевод зала в осях 14'-16'</t>
  </si>
  <si>
    <t>ЛСР 2-1-62</t>
  </si>
  <si>
    <t>Театральная технология</t>
  </si>
  <si>
    <t>ЛСР 2-1-64</t>
  </si>
  <si>
    <t>Водоснабжение</t>
  </si>
  <si>
    <t>ЛСР 2-1-66</t>
  </si>
  <si>
    <t>Канализация</t>
  </si>
  <si>
    <t>Отопление</t>
  </si>
  <si>
    <t>Вентиляция общеобменная приточно-вытяжная</t>
  </si>
  <si>
    <t>Система кондиционирования</t>
  </si>
  <si>
    <t>Система пылеудаления</t>
  </si>
  <si>
    <t>Дымоудаление</t>
  </si>
  <si>
    <t>Электроснабжение (щиты)</t>
  </si>
  <si>
    <t>Автоматическая установка пожарной сигнализации</t>
  </si>
  <si>
    <t xml:space="preserve">Система охранной и тревожной сигнализации </t>
  </si>
  <si>
    <t>Газовое пожаротушение</t>
  </si>
  <si>
    <t>Порошковое пожаротушение</t>
  </si>
  <si>
    <t>Система телевизионного мониторинга процессов и охранного теленаблюдения (СТМПиОТ). Система охранного освещения (СОО).</t>
  </si>
  <si>
    <t>Насосная станция</t>
  </si>
  <si>
    <t>Система оповещения и эвакуации людей при пожаре</t>
  </si>
  <si>
    <t>Автоматическая установка водяного пожаротушения</t>
  </si>
  <si>
    <t>Противопожарный водопровод</t>
  </si>
  <si>
    <t>Система контроля и управления доступом</t>
  </si>
  <si>
    <t>Система автоматизированная билетная и кассовая</t>
  </si>
  <si>
    <t>Система внутренней связи</t>
  </si>
  <si>
    <t>Система трансляции фоновой музыки</t>
  </si>
  <si>
    <t>Система часофикации</t>
  </si>
  <si>
    <t>Итого по главе 2</t>
  </si>
  <si>
    <t>ГСН81-05-01-2001, прил.1, п.4.2</t>
  </si>
  <si>
    <t>Временные здания и сооружения 1.8%</t>
  </si>
  <si>
    <t>Итого временными зданиями и сооружениями</t>
  </si>
  <si>
    <t>ГСН81-05-01-2001, таб.4, п.11.4</t>
  </si>
  <si>
    <t>Дополнительные затраты при производстве работ в зимнее время 0.63%</t>
  </si>
  <si>
    <t>Итого дополнительными затратами при производстве работ в зимнее время 0.63%</t>
  </si>
  <si>
    <t>МДС81-35.2004</t>
  </si>
  <si>
    <t>Итого с непредвиденными</t>
  </si>
  <si>
    <t>НДС</t>
  </si>
  <si>
    <t>ВСЕГО с НДС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</si>
  <si>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</si>
  <si>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</si>
  <si>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</si>
  <si>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ОБЪЕКТНЫЙ СМЕТНЫЙ РАСЧЕТ № 2-1</t>
  </si>
  <si>
    <t>Основные объекты строительства</t>
  </si>
  <si>
    <t>Сметная стоимость</t>
  </si>
  <si>
    <t>тыс. руб.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</si>
  <si>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</si>
  <si>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</si>
  <si>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</si>
  <si>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</si>
  <si>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</si>
  <si>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</si>
  <si>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</si>
  <si>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</si>
  <si>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</t>
  </si>
  <si>
    <t>Резерв средств на непредвиденные работы и затраты 1%</t>
  </si>
  <si>
    <t>Тепловой пункт</t>
  </si>
  <si>
    <t>ЛСР 2-1-4</t>
  </si>
  <si>
    <t>ЛСР 2-1-6</t>
  </si>
  <si>
    <t>ЛСР 2-1-8</t>
  </si>
  <si>
    <t>ЛСР 2-1-11</t>
  </si>
  <si>
    <t>ЛСР 2-1-12</t>
  </si>
  <si>
    <t>ЛСР 2-1-13</t>
  </si>
  <si>
    <t>ЛСР 2-1-16</t>
  </si>
  <si>
    <t>ЛСР 2-1-17</t>
  </si>
  <si>
    <t>ЛСР 2-1-19</t>
  </si>
  <si>
    <t>ЛСР 2-1-23</t>
  </si>
  <si>
    <t>ЛСР 2-1-25</t>
  </si>
  <si>
    <t>ЛСР 2-1-27</t>
  </si>
  <si>
    <t>ЛСР 2-1-29</t>
  </si>
  <si>
    <t>ЛСР 2-1-31</t>
  </si>
  <si>
    <t>ЛСР 2-1-32</t>
  </si>
  <si>
    <t>ЛСР 2-1-33</t>
  </si>
  <si>
    <t>ЛСР 2-1-34</t>
  </si>
  <si>
    <t>ЛСР 2-1-35</t>
  </si>
  <si>
    <t>ЛСР 2-1-36</t>
  </si>
  <si>
    <t>ЛСР 2-1-63</t>
  </si>
  <si>
    <t>ЛСР 2-1-65</t>
  </si>
  <si>
    <t>Составлен в текущих ценах по состоянию на 03.2012 г.</t>
  </si>
  <si>
    <t>Глава 2. Основные объекты строительства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</si>
  <si>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</si>
  <si>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Главный инженер проекта</t>
  </si>
  <si>
    <t>Кузнецов Я. В.</t>
  </si>
  <si>
    <t>подпись (инициалы, фамилия)</t>
  </si>
  <si>
    <t>Составила</t>
  </si>
  <si>
    <t>Красовская А.В.</t>
  </si>
  <si>
    <t>Проверил</t>
  </si>
  <si>
    <t>должность, подпись (инициалы, фамилия)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</si>
</sst>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###;\-#,##0.###;#\ ##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horizontal="right" vertical="top" wrapText="1"/>
    </xf>
  </cellStyleXfs>
  <cellXfs count="69">
    <xf numFmtId="0" fontId="0" fillId="0" borderId="0" xfId="0"/>
    <xf numFmtId="0" fontId="8" fillId="0" borderId="0" xfId="0" applyFont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 applyAlignment="1"/>
    <xf numFmtId="0" fontId="1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5" fontId="0" fillId="0" borderId="1" xfId="0" applyNumberFormat="1" applyFont="1" applyFill="1" applyBorder="1" applyAlignment="1" applyProtection="1">
      <alignment horizontal="right" vertical="top" wrapText="1"/>
      <protection locked="0"/>
    </xf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/>
    <xf numFmtId="4" fontId="0" fillId="0" borderId="1" xfId="0" applyNumberFormat="1" applyFont="1" applyFill="1" applyBorder="1" applyAlignment="1" applyProtection="1">
      <alignment horizontal="right" vertical="top" wrapText="1"/>
      <protection locked="0"/>
    </xf>
    <xf numFmtId="4" fontId="1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 applyAlignment="1"/>
    <xf numFmtId="0" fontId="9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9" fillId="0" borderId="0" xfId="0" applyFont="1" applyAlignment="1">
      <alignment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wrapText="1"/>
    </xf>
    <xf numFmtId="49" fontId="9" fillId="0" borderId="0" xfId="0" applyNumberFormat="1" applyFont="1" applyAlignment="1">
      <alignment wrapText="1"/>
    </xf>
    <xf numFmtId="49" fontId="9" fillId="0" borderId="5" xfId="0" applyNumberFormat="1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0" fillId="0" borderId="5" xfId="0" applyFont="1" applyBorder="1"/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0" fontId="0" fillId="0" borderId="0" xfId="0" applyFill="1" applyAlignment="1">
      <alignment vertical="center"/>
    </xf>
  </cellXfs>
  <cellStyles count="2">
    <cellStyle name="Итог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2"/>
  <sheetViews>
    <sheetView tabSelected="1" topLeftCell="A84" workbookViewId="0">
      <selection activeCell="A95" sqref="A95:H102"/>
    </sheetView>
  </sheetViews>
  <sheetFormatPr defaultRowHeight="15"/>
  <cols>
    <col min="1" max="1" width="5.140625" customWidth="1"/>
    <col min="2" max="2" width="13" customWidth="1"/>
    <col min="3" max="3" width="43.42578125" customWidth="1"/>
    <col min="4" max="7" width="13.85546875" customWidth="1"/>
    <col min="8" max="8" width="13.7109375" style="1" customWidth="1"/>
    <col min="9" max="9" width="11.42578125" bestFit="1" customWidth="1"/>
  </cols>
  <sheetData>
    <row r="1" spans="1:13">
      <c r="A1" s="6" t="s">
        <v>121</v>
      </c>
      <c r="F1" s="6" t="s">
        <v>122</v>
      </c>
      <c r="H1"/>
    </row>
    <row r="2" spans="1:13">
      <c r="A2" s="2"/>
      <c r="C2" s="7"/>
      <c r="F2" s="7"/>
      <c r="H2"/>
    </row>
    <row r="3" spans="1:13">
      <c r="C3" s="7"/>
      <c r="F3" s="7"/>
      <c r="H3"/>
    </row>
    <row r="4" spans="1:13">
      <c r="A4" s="2" t="s">
        <v>123</v>
      </c>
      <c r="C4" s="6"/>
      <c r="F4" s="2" t="s">
        <v>123</v>
      </c>
      <c r="H4"/>
    </row>
    <row r="5" spans="1:13">
      <c r="A5" s="2"/>
      <c r="C5" s="7"/>
      <c r="H5"/>
    </row>
    <row r="6" spans="1:13">
      <c r="B6" s="2" t="s">
        <v>162</v>
      </c>
      <c r="C6" s="2"/>
      <c r="H6"/>
    </row>
    <row r="7" spans="1:13">
      <c r="A7" s="2"/>
      <c r="B7" s="2"/>
      <c r="C7" s="2"/>
      <c r="H7"/>
    </row>
    <row r="8" spans="1:13">
      <c r="A8" s="35" t="s">
        <v>124</v>
      </c>
      <c r="B8" s="35"/>
      <c r="C8" s="35"/>
      <c r="D8" s="35"/>
      <c r="E8" s="35"/>
      <c r="F8" s="35"/>
      <c r="G8" s="35"/>
      <c r="H8" s="35"/>
      <c r="I8" s="6"/>
      <c r="J8" s="6"/>
      <c r="K8" s="6"/>
      <c r="L8" s="6"/>
      <c r="M8" s="6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36" t="s">
        <v>125</v>
      </c>
      <c r="B10" s="36"/>
      <c r="C10" s="36"/>
      <c r="D10" s="36"/>
      <c r="E10" s="36"/>
      <c r="F10" s="36"/>
      <c r="G10" s="36"/>
      <c r="H10" s="36"/>
      <c r="I10" s="4"/>
      <c r="J10" s="3"/>
      <c r="K10" s="3"/>
      <c r="L10" s="3"/>
      <c r="M10" s="3"/>
    </row>
    <row r="11" spans="1:13">
      <c r="A11" s="2"/>
      <c r="B11" s="2"/>
      <c r="H11"/>
    </row>
    <row r="12" spans="1:13">
      <c r="A12" s="2"/>
      <c r="E12" s="15" t="s">
        <v>126</v>
      </c>
      <c r="F12" s="16"/>
      <c r="G12" s="17">
        <f>H93</f>
        <v>1791922.9432171157</v>
      </c>
      <c r="H12" s="18" t="s">
        <v>127</v>
      </c>
    </row>
    <row r="13" spans="1:13">
      <c r="A13" s="2"/>
      <c r="B13" s="2"/>
      <c r="C13" s="5"/>
      <c r="H13"/>
    </row>
    <row r="14" spans="1:13">
      <c r="A14" s="37" t="s">
        <v>160</v>
      </c>
      <c r="B14" s="19"/>
      <c r="C14" s="37"/>
      <c r="D14" s="19"/>
      <c r="E14" s="19"/>
      <c r="F14" s="19"/>
      <c r="G14" s="19"/>
      <c r="H14" s="19"/>
    </row>
    <row r="15" spans="1:13">
      <c r="A15" s="38" t="s">
        <v>128</v>
      </c>
      <c r="B15" s="39" t="s">
        <v>129</v>
      </c>
      <c r="C15" s="40" t="s">
        <v>130</v>
      </c>
      <c r="D15" s="39" t="s">
        <v>131</v>
      </c>
      <c r="E15" s="39"/>
      <c r="F15" s="39"/>
      <c r="G15" s="39"/>
      <c r="H15" s="39" t="s">
        <v>132</v>
      </c>
    </row>
    <row r="16" spans="1:13" ht="38.25">
      <c r="A16" s="38"/>
      <c r="B16" s="39"/>
      <c r="C16" s="41"/>
      <c r="D16" s="42" t="s">
        <v>133</v>
      </c>
      <c r="E16" s="42" t="s">
        <v>134</v>
      </c>
      <c r="F16" s="42" t="s">
        <v>135</v>
      </c>
      <c r="G16" s="42" t="s">
        <v>136</v>
      </c>
      <c r="H16" s="39"/>
    </row>
    <row r="17" spans="1:13">
      <c r="A17" s="43">
        <v>1</v>
      </c>
      <c r="B17" s="44"/>
      <c r="C17" s="44"/>
      <c r="D17" s="42">
        <v>4</v>
      </c>
      <c r="E17" s="42">
        <v>5</v>
      </c>
      <c r="F17" s="42">
        <v>6</v>
      </c>
      <c r="G17" s="42">
        <v>7</v>
      </c>
      <c r="H17" s="42">
        <v>8</v>
      </c>
    </row>
    <row r="18" spans="1:13">
      <c r="A18" s="45" t="s">
        <v>161</v>
      </c>
      <c r="B18" s="45"/>
      <c r="C18" s="45"/>
      <c r="D18" s="45"/>
      <c r="E18" s="45"/>
      <c r="F18" s="45"/>
      <c r="G18" s="45"/>
      <c r="H18" s="45"/>
      <c r="I18" s="14"/>
      <c r="J18" s="14"/>
      <c r="K18" s="14"/>
      <c r="L18" s="14"/>
      <c r="M18" s="14"/>
    </row>
    <row r="19" spans="1:13" s="19" customFormat="1">
      <c r="A19" s="11">
        <v>1</v>
      </c>
      <c r="B19" s="12" t="s">
        <v>0</v>
      </c>
      <c r="C19" s="9" t="s">
        <v>1</v>
      </c>
      <c r="D19" s="25">
        <v>5292.7839999999997</v>
      </c>
      <c r="E19" s="27"/>
      <c r="F19" s="25"/>
      <c r="G19" s="20"/>
      <c r="H19" s="30">
        <f>G19+F19+E19+D19</f>
        <v>5292.7839999999997</v>
      </c>
    </row>
    <row r="20" spans="1:13" s="19" customFormat="1">
      <c r="A20" s="11">
        <v>2</v>
      </c>
      <c r="B20" s="13" t="s">
        <v>2</v>
      </c>
      <c r="C20" s="9" t="s">
        <v>3</v>
      </c>
      <c r="D20" s="25">
        <v>40.18</v>
      </c>
      <c r="E20" s="27"/>
      <c r="F20" s="25"/>
      <c r="G20" s="20"/>
      <c r="H20" s="30">
        <f t="shared" ref="H20:H84" si="0">G20+F20+E20+D20</f>
        <v>40.18</v>
      </c>
    </row>
    <row r="21" spans="1:13" s="19" customFormat="1">
      <c r="A21" s="11">
        <v>3</v>
      </c>
      <c r="B21" s="12" t="s">
        <v>4</v>
      </c>
      <c r="C21" s="9" t="s">
        <v>5</v>
      </c>
      <c r="D21" s="25">
        <v>4994.9629999999997</v>
      </c>
      <c r="E21" s="27"/>
      <c r="F21" s="25"/>
      <c r="G21" s="20"/>
      <c r="H21" s="30">
        <f t="shared" si="0"/>
        <v>4994.9629999999997</v>
      </c>
    </row>
    <row r="22" spans="1:13" s="19" customFormat="1">
      <c r="A22" s="11">
        <v>4</v>
      </c>
      <c r="B22" s="13" t="s">
        <v>139</v>
      </c>
      <c r="C22" s="9" t="s">
        <v>7</v>
      </c>
      <c r="D22" s="25">
        <v>5991.2250000000004</v>
      </c>
      <c r="E22" s="27"/>
      <c r="F22" s="25"/>
      <c r="G22" s="20"/>
      <c r="H22" s="30">
        <f t="shared" si="0"/>
        <v>5991.2250000000004</v>
      </c>
    </row>
    <row r="23" spans="1:13" s="19" customFormat="1">
      <c r="A23" s="11">
        <v>5</v>
      </c>
      <c r="B23" s="12" t="s">
        <v>6</v>
      </c>
      <c r="C23" s="9" t="s">
        <v>9</v>
      </c>
      <c r="D23" s="25">
        <v>26412.594000000001</v>
      </c>
      <c r="E23" s="27"/>
      <c r="F23" s="25"/>
      <c r="G23" s="20"/>
      <c r="H23" s="30">
        <f t="shared" si="0"/>
        <v>26412.594000000001</v>
      </c>
    </row>
    <row r="24" spans="1:13" s="19" customFormat="1">
      <c r="A24" s="11">
        <v>6</v>
      </c>
      <c r="B24" s="13" t="s">
        <v>140</v>
      </c>
      <c r="C24" s="9" t="s">
        <v>11</v>
      </c>
      <c r="D24" s="25">
        <v>76078.070000000007</v>
      </c>
      <c r="E24" s="27"/>
      <c r="F24" s="25"/>
      <c r="G24" s="20"/>
      <c r="H24" s="30">
        <f t="shared" si="0"/>
        <v>76078.070000000007</v>
      </c>
    </row>
    <row r="25" spans="1:13" s="19" customFormat="1">
      <c r="A25" s="11">
        <v>7</v>
      </c>
      <c r="B25" s="12" t="s">
        <v>8</v>
      </c>
      <c r="C25" s="9" t="s">
        <v>13</v>
      </c>
      <c r="D25" s="25">
        <v>13506.878000000001</v>
      </c>
      <c r="E25" s="27"/>
      <c r="F25" s="25"/>
      <c r="G25" s="20"/>
      <c r="H25" s="30">
        <f t="shared" si="0"/>
        <v>13506.878000000001</v>
      </c>
    </row>
    <row r="26" spans="1:13" s="19" customFormat="1">
      <c r="A26" s="11">
        <v>8</v>
      </c>
      <c r="B26" s="13" t="s">
        <v>141</v>
      </c>
      <c r="C26" s="9" t="s">
        <v>15</v>
      </c>
      <c r="D26" s="25">
        <v>100108.611</v>
      </c>
      <c r="E26" s="27">
        <v>1597.3030000000001</v>
      </c>
      <c r="F26" s="25"/>
      <c r="G26" s="20"/>
      <c r="H26" s="30">
        <f t="shared" si="0"/>
        <v>101705.914</v>
      </c>
    </row>
    <row r="27" spans="1:13" s="19" customFormat="1">
      <c r="A27" s="11">
        <v>9</v>
      </c>
      <c r="B27" s="12" t="s">
        <v>10</v>
      </c>
      <c r="C27" s="9" t="s">
        <v>17</v>
      </c>
      <c r="D27" s="25">
        <v>616.529</v>
      </c>
      <c r="E27" s="27"/>
      <c r="F27" s="25"/>
      <c r="G27" s="20"/>
      <c r="H27" s="30">
        <f t="shared" si="0"/>
        <v>616.529</v>
      </c>
    </row>
    <row r="28" spans="1:13" s="19" customFormat="1">
      <c r="A28" s="11">
        <v>10</v>
      </c>
      <c r="B28" s="13" t="s">
        <v>12</v>
      </c>
      <c r="C28" s="9" t="s">
        <v>19</v>
      </c>
      <c r="D28" s="25">
        <v>125168.942</v>
      </c>
      <c r="E28" s="27"/>
      <c r="F28" s="25"/>
      <c r="G28" s="20"/>
      <c r="H28" s="30">
        <f t="shared" si="0"/>
        <v>125168.942</v>
      </c>
    </row>
    <row r="29" spans="1:13" s="19" customFormat="1">
      <c r="A29" s="11">
        <v>11</v>
      </c>
      <c r="B29" s="12" t="s">
        <v>142</v>
      </c>
      <c r="C29" s="9" t="s">
        <v>21</v>
      </c>
      <c r="D29" s="25">
        <v>82021.615000000005</v>
      </c>
      <c r="E29" s="27"/>
      <c r="F29" s="25"/>
      <c r="G29" s="20"/>
      <c r="H29" s="30">
        <f t="shared" si="0"/>
        <v>82021.615000000005</v>
      </c>
    </row>
    <row r="30" spans="1:13" s="19" customFormat="1" ht="26.25">
      <c r="A30" s="11">
        <v>12</v>
      </c>
      <c r="B30" s="13" t="s">
        <v>143</v>
      </c>
      <c r="C30" s="21" t="s">
        <v>23</v>
      </c>
      <c r="D30" s="26">
        <v>4708.2039999999997</v>
      </c>
      <c r="E30" s="29"/>
      <c r="F30" s="26"/>
      <c r="G30" s="22"/>
      <c r="H30" s="30">
        <f t="shared" si="0"/>
        <v>4708.2039999999997</v>
      </c>
    </row>
    <row r="31" spans="1:13" s="19" customFormat="1">
      <c r="A31" s="11">
        <v>13</v>
      </c>
      <c r="B31" s="12" t="s">
        <v>144</v>
      </c>
      <c r="C31" s="9" t="s">
        <v>25</v>
      </c>
      <c r="D31" s="25">
        <v>46333.296999999999</v>
      </c>
      <c r="E31" s="27"/>
      <c r="F31" s="25"/>
      <c r="G31" s="20"/>
      <c r="H31" s="30">
        <f t="shared" si="0"/>
        <v>46333.296999999999</v>
      </c>
    </row>
    <row r="32" spans="1:13" s="19" customFormat="1">
      <c r="A32" s="11">
        <v>14</v>
      </c>
      <c r="B32" s="13" t="s">
        <v>14</v>
      </c>
      <c r="C32" s="9" t="s">
        <v>27</v>
      </c>
      <c r="D32" s="25">
        <v>127159.16099999999</v>
      </c>
      <c r="E32" s="27"/>
      <c r="F32" s="25"/>
      <c r="G32" s="20"/>
      <c r="H32" s="30">
        <f t="shared" si="0"/>
        <v>127159.16099999999</v>
      </c>
    </row>
    <row r="33" spans="1:8" s="19" customFormat="1">
      <c r="A33" s="11">
        <v>15</v>
      </c>
      <c r="B33" s="12" t="s">
        <v>16</v>
      </c>
      <c r="C33" s="9" t="s">
        <v>29</v>
      </c>
      <c r="D33" s="25">
        <f>891.651+112.486</f>
        <v>1004.1369999999999</v>
      </c>
      <c r="E33" s="27">
        <v>296.86900000000003</v>
      </c>
      <c r="F33" s="25">
        <v>56470.41</v>
      </c>
      <c r="G33" s="20"/>
      <c r="H33" s="30">
        <f t="shared" si="0"/>
        <v>57771.416000000005</v>
      </c>
    </row>
    <row r="34" spans="1:8" s="19" customFormat="1">
      <c r="A34" s="11">
        <v>16</v>
      </c>
      <c r="B34" s="13" t="s">
        <v>145</v>
      </c>
      <c r="C34" s="9" t="s">
        <v>31</v>
      </c>
      <c r="D34" s="25">
        <v>1584.11</v>
      </c>
      <c r="E34" s="27"/>
      <c r="F34" s="25"/>
      <c r="G34" s="20"/>
      <c r="H34" s="30">
        <f t="shared" si="0"/>
        <v>1584.11</v>
      </c>
    </row>
    <row r="35" spans="1:8" s="19" customFormat="1" ht="25.5">
      <c r="A35" s="11">
        <v>17</v>
      </c>
      <c r="B35" s="12" t="s">
        <v>146</v>
      </c>
      <c r="C35" s="23" t="s">
        <v>33</v>
      </c>
      <c r="D35" s="25"/>
      <c r="E35" s="29">
        <v>418.60599999999999</v>
      </c>
      <c r="F35" s="26">
        <v>6254.16</v>
      </c>
      <c r="G35" s="33"/>
      <c r="H35" s="31">
        <f t="shared" si="0"/>
        <v>6672.7659999999996</v>
      </c>
    </row>
    <row r="36" spans="1:8" s="19" customFormat="1">
      <c r="A36" s="11">
        <v>18</v>
      </c>
      <c r="B36" s="13" t="s">
        <v>18</v>
      </c>
      <c r="C36" s="9" t="s">
        <v>35</v>
      </c>
      <c r="D36" s="26">
        <v>0.439</v>
      </c>
      <c r="E36" s="26">
        <v>38.061999999999998</v>
      </c>
      <c r="F36" s="26">
        <v>7092.7950000000001</v>
      </c>
      <c r="G36" s="8"/>
      <c r="H36" s="30">
        <f t="shared" si="0"/>
        <v>7131.2960000000003</v>
      </c>
    </row>
    <row r="37" spans="1:8" s="19" customFormat="1">
      <c r="A37" s="11">
        <v>19</v>
      </c>
      <c r="B37" s="12" t="s">
        <v>147</v>
      </c>
      <c r="C37" s="9" t="s">
        <v>37</v>
      </c>
      <c r="D37" s="26">
        <v>155.078</v>
      </c>
      <c r="E37" s="26">
        <v>335.90800000000002</v>
      </c>
      <c r="F37" s="26">
        <v>10061.151</v>
      </c>
      <c r="G37" s="8"/>
      <c r="H37" s="30">
        <f t="shared" si="0"/>
        <v>10552.136999999999</v>
      </c>
    </row>
    <row r="38" spans="1:8" s="19" customFormat="1">
      <c r="A38" s="11">
        <v>20</v>
      </c>
      <c r="B38" s="13" t="s">
        <v>20</v>
      </c>
      <c r="C38" s="9" t="s">
        <v>39</v>
      </c>
      <c r="D38" s="26"/>
      <c r="E38" s="26">
        <v>3924.1219999999998</v>
      </c>
      <c r="F38" s="26">
        <v>16976.248</v>
      </c>
      <c r="G38" s="8"/>
      <c r="H38" s="30">
        <f t="shared" si="0"/>
        <v>20900.37</v>
      </c>
    </row>
    <row r="39" spans="1:8" s="19" customFormat="1">
      <c r="A39" s="11">
        <v>21</v>
      </c>
      <c r="B39" s="12" t="s">
        <v>22</v>
      </c>
      <c r="C39" s="9" t="s">
        <v>41</v>
      </c>
      <c r="D39" s="26"/>
      <c r="E39" s="26">
        <v>56163.877999999997</v>
      </c>
      <c r="F39" s="26">
        <v>9036.07</v>
      </c>
      <c r="G39" s="8"/>
      <c r="H39" s="30">
        <f t="shared" si="0"/>
        <v>65199.947999999997</v>
      </c>
    </row>
    <row r="40" spans="1:8" s="19" customFormat="1">
      <c r="A40" s="11">
        <v>22</v>
      </c>
      <c r="B40" s="13" t="s">
        <v>24</v>
      </c>
      <c r="C40" s="9" t="s">
        <v>43</v>
      </c>
      <c r="D40" s="26"/>
      <c r="E40" s="26">
        <v>3996.2849999999999</v>
      </c>
      <c r="F40" s="26">
        <v>63955.430999999997</v>
      </c>
      <c r="G40" s="8"/>
      <c r="H40" s="30">
        <f t="shared" si="0"/>
        <v>67951.716</v>
      </c>
    </row>
    <row r="41" spans="1:8" s="19" customFormat="1">
      <c r="A41" s="11">
        <v>23</v>
      </c>
      <c r="B41" s="12" t="s">
        <v>148</v>
      </c>
      <c r="C41" s="9" t="s">
        <v>45</v>
      </c>
      <c r="D41" s="26"/>
      <c r="E41" s="26">
        <v>1326.165</v>
      </c>
      <c r="F41" s="26">
        <v>1686.8910000000001</v>
      </c>
      <c r="G41" s="8"/>
      <c r="H41" s="30">
        <f t="shared" si="0"/>
        <v>3013.056</v>
      </c>
    </row>
    <row r="42" spans="1:8" s="19" customFormat="1">
      <c r="A42" s="11">
        <v>24</v>
      </c>
      <c r="B42" s="13" t="s">
        <v>26</v>
      </c>
      <c r="C42" s="9" t="s">
        <v>47</v>
      </c>
      <c r="D42" s="26"/>
      <c r="E42" s="26">
        <v>190.57900000000001</v>
      </c>
      <c r="F42" s="26">
        <v>4462.0889999999999</v>
      </c>
      <c r="G42" s="8"/>
      <c r="H42" s="30">
        <f t="shared" si="0"/>
        <v>4652.6679999999997</v>
      </c>
    </row>
    <row r="43" spans="1:8" s="19" customFormat="1">
      <c r="A43" s="11">
        <v>25</v>
      </c>
      <c r="B43" s="12" t="s">
        <v>149</v>
      </c>
      <c r="C43" s="9" t="s">
        <v>49</v>
      </c>
      <c r="D43" s="26"/>
      <c r="E43" s="26">
        <v>1232.204</v>
      </c>
      <c r="F43" s="26">
        <v>12924.808000000001</v>
      </c>
      <c r="G43" s="8"/>
      <c r="H43" s="30">
        <f t="shared" si="0"/>
        <v>14157.012000000001</v>
      </c>
    </row>
    <row r="44" spans="1:8" s="19" customFormat="1">
      <c r="A44" s="11">
        <v>26</v>
      </c>
      <c r="B44" s="13" t="s">
        <v>28</v>
      </c>
      <c r="C44" s="9" t="s">
        <v>51</v>
      </c>
      <c r="D44" s="26"/>
      <c r="E44" s="26">
        <v>451.21300000000002</v>
      </c>
      <c r="F44" s="26">
        <v>1439.384</v>
      </c>
      <c r="G44" s="8"/>
      <c r="H44" s="30">
        <f t="shared" si="0"/>
        <v>1890.597</v>
      </c>
    </row>
    <row r="45" spans="1:8" s="19" customFormat="1">
      <c r="A45" s="11">
        <v>27</v>
      </c>
      <c r="B45" s="12" t="s">
        <v>150</v>
      </c>
      <c r="C45" s="9" t="s">
        <v>53</v>
      </c>
      <c r="D45" s="26">
        <v>1577.4190000000001</v>
      </c>
      <c r="E45" s="26">
        <v>4788.8239999999996</v>
      </c>
      <c r="F45" s="26">
        <v>99138.495999999999</v>
      </c>
      <c r="G45" s="8"/>
      <c r="H45" s="30">
        <f t="shared" si="0"/>
        <v>105504.73899999999</v>
      </c>
    </row>
    <row r="46" spans="1:8" s="19" customFormat="1">
      <c r="A46" s="11">
        <v>28</v>
      </c>
      <c r="B46" s="13" t="s">
        <v>30</v>
      </c>
      <c r="C46" s="9" t="s">
        <v>55</v>
      </c>
      <c r="D46" s="26"/>
      <c r="E46" s="26">
        <v>23691.52</v>
      </c>
      <c r="F46" s="26">
        <v>3142.7170000000001</v>
      </c>
      <c r="G46" s="8"/>
      <c r="H46" s="30">
        <f t="shared" si="0"/>
        <v>26834.237000000001</v>
      </c>
    </row>
    <row r="47" spans="1:8" s="19" customFormat="1">
      <c r="A47" s="11">
        <v>29</v>
      </c>
      <c r="B47" s="12" t="s">
        <v>151</v>
      </c>
      <c r="C47" s="9" t="s">
        <v>57</v>
      </c>
      <c r="D47" s="26"/>
      <c r="E47" s="26">
        <v>204.21899999999999</v>
      </c>
      <c r="F47" s="26">
        <v>813.78300000000002</v>
      </c>
      <c r="G47" s="8"/>
      <c r="H47" s="30">
        <f t="shared" si="0"/>
        <v>1018.002</v>
      </c>
    </row>
    <row r="48" spans="1:8" s="19" customFormat="1">
      <c r="A48" s="11">
        <v>30</v>
      </c>
      <c r="B48" s="13" t="s">
        <v>32</v>
      </c>
      <c r="C48" s="9" t="s">
        <v>59</v>
      </c>
      <c r="D48" s="26"/>
      <c r="E48" s="26">
        <v>667.48900000000003</v>
      </c>
      <c r="F48" s="26">
        <v>1714.346</v>
      </c>
      <c r="G48" s="8"/>
      <c r="H48" s="30">
        <f t="shared" si="0"/>
        <v>2381.835</v>
      </c>
    </row>
    <row r="49" spans="1:8" s="19" customFormat="1">
      <c r="A49" s="11">
        <v>31</v>
      </c>
      <c r="B49" s="12" t="s">
        <v>152</v>
      </c>
      <c r="C49" s="9" t="s">
        <v>61</v>
      </c>
      <c r="D49" s="26"/>
      <c r="E49" s="26">
        <v>495.97199999999998</v>
      </c>
      <c r="F49" s="26">
        <v>5131.5129999999999</v>
      </c>
      <c r="G49" s="8"/>
      <c r="H49" s="30">
        <f t="shared" si="0"/>
        <v>5627.4849999999997</v>
      </c>
    </row>
    <row r="50" spans="1:8" s="19" customFormat="1">
      <c r="A50" s="11">
        <v>32</v>
      </c>
      <c r="B50" s="13" t="s">
        <v>153</v>
      </c>
      <c r="C50" s="9" t="s">
        <v>63</v>
      </c>
      <c r="D50" s="26"/>
      <c r="E50" s="26">
        <v>660.29200000000003</v>
      </c>
      <c r="F50" s="26">
        <v>2530.355</v>
      </c>
      <c r="G50" s="8"/>
      <c r="H50" s="30">
        <f t="shared" si="0"/>
        <v>3190.6469999999999</v>
      </c>
    </row>
    <row r="51" spans="1:8" s="19" customFormat="1">
      <c r="A51" s="11">
        <v>33</v>
      </c>
      <c r="B51" s="12" t="s">
        <v>154</v>
      </c>
      <c r="C51" s="9" t="s">
        <v>65</v>
      </c>
      <c r="D51" s="26"/>
      <c r="E51" s="26">
        <v>560.49199999999996</v>
      </c>
      <c r="F51" s="26">
        <v>22188.420999999998</v>
      </c>
      <c r="G51" s="8"/>
      <c r="H51" s="30">
        <f t="shared" si="0"/>
        <v>22748.912999999997</v>
      </c>
    </row>
    <row r="52" spans="1:8" s="19" customFormat="1">
      <c r="A52" s="11">
        <v>34</v>
      </c>
      <c r="B52" s="13" t="s">
        <v>155</v>
      </c>
      <c r="C52" s="9" t="s">
        <v>67</v>
      </c>
      <c r="D52" s="26"/>
      <c r="E52" s="26">
        <v>505.113</v>
      </c>
      <c r="F52" s="26">
        <v>1039.694</v>
      </c>
      <c r="G52" s="8"/>
      <c r="H52" s="30">
        <f t="shared" si="0"/>
        <v>1544.807</v>
      </c>
    </row>
    <row r="53" spans="1:8" s="19" customFormat="1">
      <c r="A53" s="11">
        <v>35</v>
      </c>
      <c r="B53" s="12" t="s">
        <v>156</v>
      </c>
      <c r="C53" s="9" t="s">
        <v>69</v>
      </c>
      <c r="D53" s="26"/>
      <c r="E53" s="26">
        <v>490.029</v>
      </c>
      <c r="F53" s="26">
        <v>828.36099999999999</v>
      </c>
      <c r="G53" s="8"/>
      <c r="H53" s="30">
        <f t="shared" si="0"/>
        <v>1318.3899999999999</v>
      </c>
    </row>
    <row r="54" spans="1:8" s="19" customFormat="1">
      <c r="A54" s="11">
        <v>36</v>
      </c>
      <c r="B54" s="13" t="s">
        <v>157</v>
      </c>
      <c r="C54" s="9" t="s">
        <v>71</v>
      </c>
      <c r="D54" s="26"/>
      <c r="E54" s="26">
        <v>135.10599999999999</v>
      </c>
      <c r="F54" s="26">
        <v>458.923</v>
      </c>
      <c r="G54" s="8"/>
      <c r="H54" s="30">
        <f t="shared" si="0"/>
        <v>594.029</v>
      </c>
    </row>
    <row r="55" spans="1:8" s="19" customFormat="1">
      <c r="A55" s="11">
        <v>37</v>
      </c>
      <c r="B55" s="12" t="s">
        <v>34</v>
      </c>
      <c r="C55" s="9" t="s">
        <v>73</v>
      </c>
      <c r="D55" s="26"/>
      <c r="E55" s="26">
        <v>110.727</v>
      </c>
      <c r="F55" s="26">
        <v>458.923</v>
      </c>
      <c r="G55" s="8"/>
      <c r="H55" s="30">
        <f t="shared" si="0"/>
        <v>569.65</v>
      </c>
    </row>
    <row r="56" spans="1:8" s="19" customFormat="1">
      <c r="A56" s="11">
        <v>38</v>
      </c>
      <c r="B56" s="13" t="s">
        <v>36</v>
      </c>
      <c r="C56" s="9" t="s">
        <v>75</v>
      </c>
      <c r="D56" s="26"/>
      <c r="E56" s="26">
        <v>1200.7360000000001</v>
      </c>
      <c r="F56" s="26">
        <v>5779.9549999999999</v>
      </c>
      <c r="G56" s="8"/>
      <c r="H56" s="30">
        <f t="shared" si="0"/>
        <v>6980.6909999999998</v>
      </c>
    </row>
    <row r="57" spans="1:8" s="19" customFormat="1">
      <c r="A57" s="11">
        <v>39</v>
      </c>
      <c r="B57" s="12" t="s">
        <v>38</v>
      </c>
      <c r="C57" s="9" t="s">
        <v>77</v>
      </c>
      <c r="D57" s="26"/>
      <c r="E57" s="26">
        <v>630.61599999999999</v>
      </c>
      <c r="F57" s="26">
        <v>2418.134</v>
      </c>
      <c r="G57" s="8"/>
      <c r="H57" s="30">
        <f t="shared" si="0"/>
        <v>3048.75</v>
      </c>
    </row>
    <row r="58" spans="1:8" s="19" customFormat="1">
      <c r="A58" s="11">
        <v>40</v>
      </c>
      <c r="B58" s="13" t="s">
        <v>40</v>
      </c>
      <c r="C58" s="9" t="s">
        <v>79</v>
      </c>
      <c r="D58" s="26"/>
      <c r="E58" s="26">
        <v>634.85</v>
      </c>
      <c r="F58" s="26">
        <v>1966.616</v>
      </c>
      <c r="G58" s="8"/>
      <c r="H58" s="30">
        <f t="shared" si="0"/>
        <v>2601.4659999999999</v>
      </c>
    </row>
    <row r="59" spans="1:8" s="19" customFormat="1">
      <c r="A59" s="11">
        <v>41</v>
      </c>
      <c r="B59" s="12" t="s">
        <v>42</v>
      </c>
      <c r="C59" s="9" t="s">
        <v>81</v>
      </c>
      <c r="D59" s="26"/>
      <c r="E59" s="26">
        <v>660.82600000000002</v>
      </c>
      <c r="F59" s="26">
        <v>1041.316</v>
      </c>
      <c r="G59" s="8"/>
      <c r="H59" s="30">
        <f t="shared" si="0"/>
        <v>1702.1420000000001</v>
      </c>
    </row>
    <row r="60" spans="1:8" s="19" customFormat="1">
      <c r="A60" s="11">
        <v>42</v>
      </c>
      <c r="B60" s="13" t="s">
        <v>44</v>
      </c>
      <c r="C60" s="9" t="s">
        <v>83</v>
      </c>
      <c r="D60" s="26"/>
      <c r="E60" s="26">
        <v>517.97</v>
      </c>
      <c r="F60" s="26">
        <v>5465.4</v>
      </c>
      <c r="G60" s="8"/>
      <c r="H60" s="30">
        <f t="shared" si="0"/>
        <v>5983.37</v>
      </c>
    </row>
    <row r="61" spans="1:8" s="19" customFormat="1">
      <c r="A61" s="11">
        <v>43</v>
      </c>
      <c r="B61" s="12" t="s">
        <v>46</v>
      </c>
      <c r="C61" s="9" t="s">
        <v>85</v>
      </c>
      <c r="D61" s="26"/>
      <c r="E61" s="26"/>
      <c r="F61" s="26">
        <v>1994.172</v>
      </c>
      <c r="G61" s="8"/>
      <c r="H61" s="30">
        <f t="shared" si="0"/>
        <v>1994.172</v>
      </c>
    </row>
    <row r="62" spans="1:8" s="19" customFormat="1">
      <c r="A62" s="11">
        <v>44</v>
      </c>
      <c r="B62" s="13" t="s">
        <v>48</v>
      </c>
      <c r="C62" s="9" t="s">
        <v>87</v>
      </c>
      <c r="D62" s="26">
        <f>347.856+1849.212</f>
        <v>2197.0680000000002</v>
      </c>
      <c r="E62" s="26"/>
      <c r="F62" s="27"/>
      <c r="G62" s="10"/>
      <c r="H62" s="30">
        <f t="shared" si="0"/>
        <v>2197.0680000000002</v>
      </c>
    </row>
    <row r="63" spans="1:8" s="19" customFormat="1">
      <c r="A63" s="11">
        <v>45</v>
      </c>
      <c r="B63" s="12" t="s">
        <v>50</v>
      </c>
      <c r="C63" s="9" t="s">
        <v>89</v>
      </c>
      <c r="D63" s="26">
        <v>3628.6469999999999</v>
      </c>
      <c r="E63" s="26">
        <v>16.338999999999999</v>
      </c>
      <c r="F63" s="27"/>
      <c r="G63" s="10"/>
      <c r="H63" s="30">
        <f t="shared" si="0"/>
        <v>3644.9859999999999</v>
      </c>
    </row>
    <row r="64" spans="1:8" s="19" customFormat="1">
      <c r="A64" s="11">
        <v>46</v>
      </c>
      <c r="B64" s="13" t="s">
        <v>52</v>
      </c>
      <c r="C64" s="9" t="s">
        <v>138</v>
      </c>
      <c r="D64" s="32">
        <f>13.31+4.715+1675.627</f>
        <v>1693.652</v>
      </c>
      <c r="E64" s="32">
        <v>15.23</v>
      </c>
      <c r="F64" s="32">
        <v>365.22800000000001</v>
      </c>
      <c r="G64" s="9"/>
      <c r="H64" s="32">
        <f>SUM(D64:G64)</f>
        <v>2074.11</v>
      </c>
    </row>
    <row r="65" spans="1:8" s="19" customFormat="1">
      <c r="A65" s="11">
        <v>47</v>
      </c>
      <c r="B65" s="12" t="s">
        <v>54</v>
      </c>
      <c r="C65" s="9" t="s">
        <v>90</v>
      </c>
      <c r="D65" s="26">
        <v>15354.949000000001</v>
      </c>
      <c r="E65" s="26">
        <v>37.575000000000003</v>
      </c>
      <c r="F65" s="27">
        <v>1061.682</v>
      </c>
      <c r="G65" s="10"/>
      <c r="H65" s="30">
        <f t="shared" si="0"/>
        <v>16454.206000000002</v>
      </c>
    </row>
    <row r="66" spans="1:8" s="19" customFormat="1">
      <c r="A66" s="11">
        <v>48</v>
      </c>
      <c r="B66" s="13" t="s">
        <v>56</v>
      </c>
      <c r="C66" s="9" t="s">
        <v>91</v>
      </c>
      <c r="D66" s="26">
        <v>35099.544999999998</v>
      </c>
      <c r="E66" s="26">
        <v>56.627000000000002</v>
      </c>
      <c r="F66" s="27">
        <v>47169.137999999999</v>
      </c>
      <c r="G66" s="10"/>
      <c r="H66" s="30">
        <f t="shared" si="0"/>
        <v>82325.31</v>
      </c>
    </row>
    <row r="67" spans="1:8" s="19" customFormat="1">
      <c r="A67" s="11">
        <v>49</v>
      </c>
      <c r="B67" s="12" t="s">
        <v>58</v>
      </c>
      <c r="C67" s="9" t="s">
        <v>92</v>
      </c>
      <c r="D67" s="26">
        <v>14427.165999999999</v>
      </c>
      <c r="E67" s="26">
        <v>10957.025</v>
      </c>
      <c r="F67" s="26">
        <v>43027.154999999999</v>
      </c>
      <c r="G67" s="8"/>
      <c r="H67" s="30">
        <f t="shared" si="0"/>
        <v>68411.346000000005</v>
      </c>
    </row>
    <row r="68" spans="1:8" s="19" customFormat="1">
      <c r="A68" s="11">
        <v>50</v>
      </c>
      <c r="B68" s="13" t="s">
        <v>60</v>
      </c>
      <c r="C68" s="9" t="s">
        <v>93</v>
      </c>
      <c r="D68" s="26">
        <v>96.507999999999996</v>
      </c>
      <c r="E68" s="26">
        <v>349.71</v>
      </c>
      <c r="F68" s="26">
        <v>197.364</v>
      </c>
      <c r="G68" s="8"/>
      <c r="H68" s="30">
        <f t="shared" si="0"/>
        <v>643.58199999999999</v>
      </c>
    </row>
    <row r="69" spans="1:8" s="19" customFormat="1">
      <c r="A69" s="11">
        <v>51</v>
      </c>
      <c r="B69" s="12" t="s">
        <v>62</v>
      </c>
      <c r="C69" s="9" t="s">
        <v>94</v>
      </c>
      <c r="D69" s="26">
        <v>6361.5820000000003</v>
      </c>
      <c r="E69" s="26"/>
      <c r="F69" s="26">
        <v>7127.5720000000001</v>
      </c>
      <c r="G69" s="8"/>
      <c r="H69" s="30">
        <f>SUM(D69:G69)</f>
        <v>13489.154</v>
      </c>
    </row>
    <row r="70" spans="1:8" s="19" customFormat="1">
      <c r="A70" s="11">
        <v>52</v>
      </c>
      <c r="B70" s="13" t="s">
        <v>64</v>
      </c>
      <c r="C70" s="23" t="s">
        <v>95</v>
      </c>
      <c r="D70" s="26"/>
      <c r="E70" s="26">
        <v>127348.36199999999</v>
      </c>
      <c r="F70" s="26">
        <v>19307.333999999999</v>
      </c>
      <c r="G70" s="10"/>
      <c r="H70" s="30">
        <f t="shared" si="0"/>
        <v>146655.696</v>
      </c>
    </row>
    <row r="71" spans="1:8" s="19" customFormat="1" ht="25.5">
      <c r="A71" s="11">
        <v>53</v>
      </c>
      <c r="B71" s="12" t="s">
        <v>66</v>
      </c>
      <c r="C71" s="23" t="s">
        <v>96</v>
      </c>
      <c r="D71" s="26"/>
      <c r="E71" s="26">
        <v>3471.6640000000002</v>
      </c>
      <c r="F71" s="26">
        <v>447.86700000000002</v>
      </c>
      <c r="G71" s="24"/>
      <c r="H71" s="30">
        <f t="shared" si="0"/>
        <v>3919.5310000000004</v>
      </c>
    </row>
    <row r="72" spans="1:8" s="19" customFormat="1">
      <c r="A72" s="11">
        <v>54</v>
      </c>
      <c r="B72" s="13" t="s">
        <v>68</v>
      </c>
      <c r="C72" s="9" t="s">
        <v>97</v>
      </c>
      <c r="D72" s="26"/>
      <c r="E72" s="26">
        <v>1575.8589999999999</v>
      </c>
      <c r="F72" s="26">
        <v>371.69499999999999</v>
      </c>
      <c r="G72" s="8"/>
      <c r="H72" s="30">
        <f t="shared" si="0"/>
        <v>1947.5539999999999</v>
      </c>
    </row>
    <row r="73" spans="1:8" s="19" customFormat="1">
      <c r="A73" s="11">
        <v>55</v>
      </c>
      <c r="B73" s="12" t="s">
        <v>70</v>
      </c>
      <c r="C73" s="23" t="s">
        <v>98</v>
      </c>
      <c r="D73" s="26">
        <v>14.782</v>
      </c>
      <c r="E73" s="26">
        <v>195.364</v>
      </c>
      <c r="F73" s="26">
        <v>262.589</v>
      </c>
      <c r="G73" s="24"/>
      <c r="H73" s="30">
        <f t="shared" si="0"/>
        <v>472.73499999999996</v>
      </c>
    </row>
    <row r="74" spans="1:8" s="19" customFormat="1">
      <c r="A74" s="11">
        <v>56</v>
      </c>
      <c r="B74" s="13" t="s">
        <v>72</v>
      </c>
      <c r="C74" s="23" t="s">
        <v>99</v>
      </c>
      <c r="D74" s="28"/>
      <c r="E74" s="26">
        <v>208.99299999999999</v>
      </c>
      <c r="F74" s="26">
        <v>62.542000000000002</v>
      </c>
      <c r="G74" s="24"/>
      <c r="H74" s="30">
        <f t="shared" si="0"/>
        <v>271.53499999999997</v>
      </c>
    </row>
    <row r="75" spans="1:8" s="19" customFormat="1" ht="39">
      <c r="A75" s="11">
        <v>57</v>
      </c>
      <c r="B75" s="13" t="s">
        <v>74</v>
      </c>
      <c r="C75" s="9" t="s">
        <v>100</v>
      </c>
      <c r="D75" s="26"/>
      <c r="E75" s="26">
        <v>2340.15</v>
      </c>
      <c r="F75" s="26">
        <v>7059.7309999999998</v>
      </c>
      <c r="G75" s="8"/>
      <c r="H75" s="31">
        <f t="shared" si="0"/>
        <v>9399.8809999999994</v>
      </c>
    </row>
    <row r="76" spans="1:8" s="19" customFormat="1">
      <c r="A76" s="11">
        <v>58</v>
      </c>
      <c r="B76" s="13" t="s">
        <v>76</v>
      </c>
      <c r="C76" s="23" t="s">
        <v>101</v>
      </c>
      <c r="D76" s="26">
        <v>91.65</v>
      </c>
      <c r="E76" s="26">
        <v>8.6959999999999997</v>
      </c>
      <c r="F76" s="26">
        <v>1872.06</v>
      </c>
      <c r="G76" s="24"/>
      <c r="H76" s="30">
        <f t="shared" si="0"/>
        <v>1972.4059999999999</v>
      </c>
    </row>
    <row r="77" spans="1:8" s="19" customFormat="1" ht="25.5">
      <c r="A77" s="11">
        <v>59</v>
      </c>
      <c r="B77" s="12" t="s">
        <v>78</v>
      </c>
      <c r="C77" s="23" t="s">
        <v>102</v>
      </c>
      <c r="D77" s="28"/>
      <c r="E77" s="26">
        <v>2201.2049999999999</v>
      </c>
      <c r="F77" s="26">
        <v>523.36400000000003</v>
      </c>
      <c r="G77" s="24"/>
      <c r="H77" s="30">
        <f t="shared" si="0"/>
        <v>2724.569</v>
      </c>
    </row>
    <row r="78" spans="1:8" s="19" customFormat="1" ht="25.5">
      <c r="A78" s="11">
        <v>60</v>
      </c>
      <c r="B78" s="13" t="s">
        <v>80</v>
      </c>
      <c r="C78" s="23" t="s">
        <v>103</v>
      </c>
      <c r="D78" s="26">
        <v>3208.3640000000005</v>
      </c>
      <c r="E78" s="26">
        <v>4131.0829999999996</v>
      </c>
      <c r="F78" s="26">
        <v>304.68400000000003</v>
      </c>
      <c r="G78" s="24"/>
      <c r="H78" s="30">
        <f t="shared" si="0"/>
        <v>7644.1310000000003</v>
      </c>
    </row>
    <row r="79" spans="1:8" s="19" customFormat="1">
      <c r="A79" s="11">
        <v>61</v>
      </c>
      <c r="B79" s="12" t="s">
        <v>82</v>
      </c>
      <c r="C79" s="23" t="s">
        <v>104</v>
      </c>
      <c r="D79" s="26">
        <v>737.46500000000003</v>
      </c>
      <c r="E79" s="26">
        <v>240.001</v>
      </c>
      <c r="F79" s="28"/>
      <c r="G79" s="24"/>
      <c r="H79" s="30">
        <f t="shared" si="0"/>
        <v>977.46600000000001</v>
      </c>
    </row>
    <row r="80" spans="1:8" s="19" customFormat="1">
      <c r="A80" s="11">
        <v>62</v>
      </c>
      <c r="B80" s="13" t="s">
        <v>84</v>
      </c>
      <c r="C80" s="9" t="s">
        <v>105</v>
      </c>
      <c r="D80" s="26">
        <v>43.944000000000003</v>
      </c>
      <c r="E80" s="26">
        <v>1783.0730000000001</v>
      </c>
      <c r="F80" s="26">
        <v>19220.011999999999</v>
      </c>
      <c r="G80" s="8"/>
      <c r="H80" s="30">
        <f t="shared" si="0"/>
        <v>21047.028999999999</v>
      </c>
    </row>
    <row r="81" spans="1:9" s="19" customFormat="1">
      <c r="A81" s="11">
        <v>63</v>
      </c>
      <c r="B81" s="12" t="s">
        <v>158</v>
      </c>
      <c r="C81" s="9" t="s">
        <v>106</v>
      </c>
      <c r="D81" s="26"/>
      <c r="E81" s="26">
        <v>57.365000000000002</v>
      </c>
      <c r="F81" s="26">
        <v>1337.393</v>
      </c>
      <c r="G81" s="8"/>
      <c r="H81" s="30">
        <f t="shared" si="0"/>
        <v>1394.758</v>
      </c>
    </row>
    <row r="82" spans="1:9" s="19" customFormat="1">
      <c r="A82" s="11">
        <v>64</v>
      </c>
      <c r="B82" s="13" t="s">
        <v>86</v>
      </c>
      <c r="C82" s="9" t="s">
        <v>107</v>
      </c>
      <c r="D82" s="26"/>
      <c r="E82" s="26">
        <v>2555.6129999999998</v>
      </c>
      <c r="F82" s="26">
        <v>2296.9720000000002</v>
      </c>
      <c r="G82" s="8"/>
      <c r="H82" s="30">
        <f t="shared" si="0"/>
        <v>4852.585</v>
      </c>
    </row>
    <row r="83" spans="1:9" s="19" customFormat="1">
      <c r="A83" s="11">
        <v>65</v>
      </c>
      <c r="B83" s="12" t="s">
        <v>159</v>
      </c>
      <c r="C83" s="9" t="s">
        <v>108</v>
      </c>
      <c r="D83" s="26"/>
      <c r="E83" s="26">
        <v>146.43299999999999</v>
      </c>
      <c r="F83" s="26">
        <v>2386.6060000000002</v>
      </c>
      <c r="G83" s="9"/>
      <c r="H83" s="30">
        <f t="shared" si="0"/>
        <v>2533.0390000000002</v>
      </c>
    </row>
    <row r="84" spans="1:9" s="19" customFormat="1">
      <c r="A84" s="11">
        <v>66</v>
      </c>
      <c r="B84" s="13" t="s">
        <v>88</v>
      </c>
      <c r="C84" s="9" t="s">
        <v>109</v>
      </c>
      <c r="D84" s="26"/>
      <c r="E84" s="26">
        <v>32.871269999999996</v>
      </c>
      <c r="F84" s="26">
        <v>614.76722999999993</v>
      </c>
      <c r="G84" s="8"/>
      <c r="H84" s="30">
        <f t="shared" si="0"/>
        <v>647.63849999999991</v>
      </c>
    </row>
    <row r="85" spans="1:9">
      <c r="A85" s="46"/>
      <c r="B85" s="46"/>
      <c r="C85" s="47" t="s">
        <v>110</v>
      </c>
      <c r="D85" s="48">
        <f>SUM(D19:D84)</f>
        <v>705709.55800000008</v>
      </c>
      <c r="E85" s="48">
        <f>SUM(E19:E84)</f>
        <v>263655.21326999995</v>
      </c>
      <c r="F85" s="48">
        <f>SUM(F19:F84)</f>
        <v>501486.31723000004</v>
      </c>
      <c r="G85" s="49"/>
      <c r="H85" s="48">
        <f>SUM(H19:H84)</f>
        <v>1470851.0884999998</v>
      </c>
      <c r="I85" s="34"/>
    </row>
    <row r="86" spans="1:9">
      <c r="A86" s="50" t="s">
        <v>111</v>
      </c>
      <c r="B86" s="50"/>
      <c r="C86" s="23" t="s">
        <v>112</v>
      </c>
      <c r="D86" s="26">
        <f>D85/100*1.8</f>
        <v>12702.772044000003</v>
      </c>
      <c r="E86" s="26">
        <f>E85/100*1.8</f>
        <v>4745.7938388599996</v>
      </c>
      <c r="F86" s="26">
        <f>F85/100*1.8</f>
        <v>9026.7537101400012</v>
      </c>
      <c r="G86" s="26"/>
      <c r="H86" s="30">
        <f t="shared" ref="H86:H93" si="1">SUM(D86:G86)</f>
        <v>26475.319593000004</v>
      </c>
    </row>
    <row r="87" spans="1:9">
      <c r="A87" s="46"/>
      <c r="B87" s="46"/>
      <c r="C87" s="47" t="s">
        <v>113</v>
      </c>
      <c r="D87" s="48">
        <f>SUM(D85:D86)</f>
        <v>718412.33004400006</v>
      </c>
      <c r="E87" s="48">
        <f>SUM(E85:E86)</f>
        <v>268401.00710885995</v>
      </c>
      <c r="F87" s="48">
        <f>SUM(F85:F86)</f>
        <v>510513.07094014005</v>
      </c>
      <c r="G87" s="49"/>
      <c r="H87" s="48">
        <f t="shared" si="1"/>
        <v>1497326.4080930001</v>
      </c>
    </row>
    <row r="88" spans="1:9" ht="25.5">
      <c r="A88" s="51" t="s">
        <v>114</v>
      </c>
      <c r="B88" s="51"/>
      <c r="C88" s="23" t="s">
        <v>115</v>
      </c>
      <c r="D88" s="26">
        <f>D87/100*0.63</f>
        <v>4525.9976792772004</v>
      </c>
      <c r="E88" s="26">
        <f>E87/100*0.63</f>
        <v>1690.9263447858177</v>
      </c>
      <c r="F88" s="26"/>
      <c r="G88" s="26"/>
      <c r="H88" s="31">
        <f t="shared" si="1"/>
        <v>6216.9240240630179</v>
      </c>
    </row>
    <row r="89" spans="1:9" ht="26.25">
      <c r="A89" s="46"/>
      <c r="B89" s="46"/>
      <c r="C89" s="47" t="s">
        <v>116</v>
      </c>
      <c r="D89" s="52">
        <f>SUM(D87:D88)</f>
        <v>722938.32772327727</v>
      </c>
      <c r="E89" s="52">
        <f>SUM(E87:E88)</f>
        <v>270091.93345364579</v>
      </c>
      <c r="F89" s="52">
        <f>SUM(F87:F88)</f>
        <v>510513.07094014005</v>
      </c>
      <c r="G89" s="52"/>
      <c r="H89" s="52">
        <f t="shared" si="1"/>
        <v>1503543.332117063</v>
      </c>
    </row>
    <row r="90" spans="1:9" ht="25.5">
      <c r="A90" s="53" t="s">
        <v>117</v>
      </c>
      <c r="B90" s="53"/>
      <c r="C90" s="23" t="s">
        <v>137</v>
      </c>
      <c r="D90" s="26">
        <f>D89/100*1</f>
        <v>7229.3832772327723</v>
      </c>
      <c r="E90" s="26">
        <f>E89/100*1</f>
        <v>2700.9193345364579</v>
      </c>
      <c r="F90" s="26">
        <f>F89/100*1</f>
        <v>5105.130709401401</v>
      </c>
      <c r="G90" s="26"/>
      <c r="H90" s="30">
        <f t="shared" si="1"/>
        <v>15035.433321170631</v>
      </c>
    </row>
    <row r="91" spans="1:9">
      <c r="A91" s="46"/>
      <c r="B91" s="46"/>
      <c r="C91" s="47" t="s">
        <v>118</v>
      </c>
      <c r="D91" s="48">
        <f>SUM(D89:D90)</f>
        <v>730167.71100051003</v>
      </c>
      <c r="E91" s="48">
        <f>SUM(E89:E90)</f>
        <v>272792.85278818227</v>
      </c>
      <c r="F91" s="48">
        <f>SUM(F89:F90)</f>
        <v>515618.20164954144</v>
      </c>
      <c r="G91" s="48"/>
      <c r="H91" s="52">
        <f t="shared" si="1"/>
        <v>1518578.7654382337</v>
      </c>
    </row>
    <row r="92" spans="1:9">
      <c r="A92" s="46"/>
      <c r="B92" s="46"/>
      <c r="C92" s="47" t="s">
        <v>119</v>
      </c>
      <c r="D92" s="48">
        <f>D91/100*18</f>
        <v>131430.18798009181</v>
      </c>
      <c r="E92" s="48">
        <f>E91/100*18</f>
        <v>49102.7135018728</v>
      </c>
      <c r="F92" s="48">
        <f>F91/100*18</f>
        <v>92811.276296917451</v>
      </c>
      <c r="G92" s="48"/>
      <c r="H92" s="52">
        <f t="shared" si="1"/>
        <v>273344.17777888209</v>
      </c>
    </row>
    <row r="93" spans="1:9">
      <c r="A93" s="46"/>
      <c r="B93" s="46"/>
      <c r="C93" s="47" t="s">
        <v>120</v>
      </c>
      <c r="D93" s="48">
        <f>D91+D92</f>
        <v>861597.89898060181</v>
      </c>
      <c r="E93" s="48">
        <f>E91+E92</f>
        <v>321895.56629005505</v>
      </c>
      <c r="F93" s="48">
        <f>F91+F92</f>
        <v>608429.47794645885</v>
      </c>
      <c r="G93" s="48"/>
      <c r="H93" s="52">
        <f t="shared" si="1"/>
        <v>1791922.9432171157</v>
      </c>
    </row>
    <row r="95" spans="1:9">
      <c r="A95" s="54" t="s">
        <v>163</v>
      </c>
      <c r="B95" s="54"/>
      <c r="C95" s="55"/>
      <c r="D95" s="56"/>
      <c r="E95" s="56"/>
      <c r="F95" s="56"/>
      <c r="G95" s="56"/>
      <c r="H95" s="57" t="s">
        <v>164</v>
      </c>
    </row>
    <row r="96" spans="1:9">
      <c r="A96" s="58"/>
      <c r="B96" s="58"/>
      <c r="C96" s="57"/>
      <c r="D96" s="57"/>
      <c r="E96" s="59" t="s">
        <v>165</v>
      </c>
      <c r="F96" s="60"/>
      <c r="G96" s="60"/>
      <c r="H96" s="60"/>
    </row>
    <row r="97" spans="1:8">
      <c r="A97" s="61"/>
      <c r="B97" s="61"/>
      <c r="C97" s="57"/>
      <c r="D97" s="57"/>
      <c r="E97" s="57"/>
      <c r="F97" s="57"/>
      <c r="G97" s="57"/>
      <c r="H97" s="60"/>
    </row>
    <row r="98" spans="1:8" ht="26.25">
      <c r="A98" s="54" t="s">
        <v>166</v>
      </c>
      <c r="B98" s="62"/>
      <c r="C98" s="63"/>
      <c r="D98" s="64"/>
      <c r="E98" s="56"/>
      <c r="F98" s="56"/>
      <c r="G98" s="56"/>
      <c r="H98" s="57" t="s">
        <v>167</v>
      </c>
    </row>
    <row r="99" spans="1:8">
      <c r="A99" s="65"/>
      <c r="B99" s="65"/>
      <c r="C99" s="19"/>
      <c r="D99" s="66"/>
      <c r="E99" s="59" t="s">
        <v>165</v>
      </c>
      <c r="F99" s="67"/>
      <c r="G99" s="67"/>
      <c r="H99" s="67"/>
    </row>
    <row r="100" spans="1:8">
      <c r="A100" s="65"/>
      <c r="B100" s="65"/>
      <c r="C100" s="66"/>
      <c r="D100" s="66"/>
      <c r="E100" s="66"/>
      <c r="F100" s="66"/>
      <c r="G100" s="66"/>
      <c r="H100" s="67"/>
    </row>
    <row r="101" spans="1:8">
      <c r="A101" s="54" t="s">
        <v>168</v>
      </c>
      <c r="B101" s="56"/>
      <c r="C101" s="63"/>
      <c r="D101" s="63"/>
      <c r="E101" s="56"/>
      <c r="F101" s="56"/>
      <c r="G101" s="56"/>
      <c r="H101" s="68"/>
    </row>
    <row r="102" spans="1:8">
      <c r="A102" s="60"/>
      <c r="B102" s="60"/>
      <c r="C102" s="57"/>
      <c r="D102" s="57"/>
      <c r="E102" s="59" t="s">
        <v>169</v>
      </c>
      <c r="F102" s="60"/>
      <c r="G102" s="60"/>
      <c r="H102" s="68"/>
    </row>
  </sheetData>
  <mergeCells count="18">
    <mergeCell ref="A96:B96"/>
    <mergeCell ref="A92:B92"/>
    <mergeCell ref="A93:B93"/>
    <mergeCell ref="A89:B89"/>
    <mergeCell ref="A18:H18"/>
    <mergeCell ref="A88:B88"/>
    <mergeCell ref="A85:B85"/>
    <mergeCell ref="A86:B86"/>
    <mergeCell ref="A87:B87"/>
    <mergeCell ref="A90:B90"/>
    <mergeCell ref="A91:B91"/>
    <mergeCell ref="A8:H8"/>
    <mergeCell ref="A10:H10"/>
    <mergeCell ref="D15:G15"/>
    <mergeCell ref="H15:H16"/>
    <mergeCell ref="C15:C16"/>
    <mergeCell ref="A15:A16"/>
    <mergeCell ref="B15:B16"/>
  </mergeCells>
  <phoneticPr fontId="0" type="noConversion"/>
  <pageMargins left="0.28000000000000003" right="0.25" top="0.74803149606299213" bottom="0.74803149606299213" header="0.33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Рыбакова</cp:lastModifiedBy>
  <cp:lastPrinted>2012-06-24T09:08:56Z</cp:lastPrinted>
  <dcterms:created xsi:type="dcterms:W3CDTF">2012-06-16T23:31:02Z</dcterms:created>
  <dcterms:modified xsi:type="dcterms:W3CDTF">2012-06-25T13:23:49Z</dcterms:modified>
</cp:coreProperties>
</file>